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26\1 výzva\"/>
    </mc:Choice>
  </mc:AlternateContent>
  <xr:revisionPtr revIDLastSave="0" documentId="13_ncr:1_{ECE852C8-2AAE-4074-AE0F-EDDF4EC8210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S11" i="1"/>
  <c r="R15" i="1"/>
  <c r="O12" i="1"/>
  <c r="O13" i="1"/>
  <c r="O14" i="1"/>
  <c r="O15" i="1"/>
  <c r="R13" i="1"/>
  <c r="S13" i="1"/>
  <c r="R14" i="1"/>
  <c r="S14" i="1"/>
  <c r="H12" i="1"/>
  <c r="H13" i="1"/>
  <c r="H14" i="1"/>
  <c r="H15" i="1"/>
  <c r="O11" i="1"/>
  <c r="R11" i="1"/>
  <c r="H11" i="1"/>
  <c r="O10" i="1"/>
  <c r="R10" i="1"/>
  <c r="S10" i="1"/>
  <c r="H10" i="1"/>
  <c r="R9" i="1"/>
  <c r="S9" i="1"/>
  <c r="O9" i="1"/>
  <c r="H9" i="1"/>
  <c r="S15" i="1" l="1"/>
  <c r="S12" i="1"/>
  <c r="H7" i="1"/>
  <c r="H8" i="1"/>
  <c r="S8" i="1" l="1"/>
  <c r="R8" i="1"/>
  <c r="O8" i="1"/>
  <c r="O7" i="1" l="1"/>
  <c r="P18" i="1" s="1"/>
  <c r="S7" i="1" l="1"/>
  <c r="R7" i="1"/>
  <c r="Q18" i="1" s="1"/>
</calcChain>
</file>

<file path=xl/sharedStrings.xml><?xml version="1.0" encoding="utf-8"?>
<sst xmlns="http://schemas.openxmlformats.org/spreadsheetml/2006/main" count="80" uniqueCount="56">
  <si>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</si>
  <si>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</si>
  <si>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</si>
  <si>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</si>
  <si>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</si>
  <si>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</si>
  <si>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</si>
  <si>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</si>
  <si>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</si>
  <si>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</si>
  <si>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</si>
  <si>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</si>
  <si>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</si>
  <si>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</si>
  <si>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</si>
  <si>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</si>
  <si>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</si>
  <si>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</si>
  <si>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</si>
  <si>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</si>
  <si>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</si>
  <si>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</si>
  <si>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</si>
  <si>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</si>
  <si>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</si>
  <si>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</si>
  <si>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</si>
  <si>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</si>
  <si>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</si>
  <si>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21 dní</t>
  </si>
  <si>
    <t>Příloha č. 2 Kupní smlouvy - technická specifikace
Tonery (II.) 026 - 2024 (originální)</t>
  </si>
  <si>
    <t>ks</t>
  </si>
  <si>
    <t>Optický válec Brother DCP-L2552DN</t>
  </si>
  <si>
    <t>Optický válec Brother DCP-L2512D</t>
  </si>
  <si>
    <t>PS-E - Milan Panuška,
Tel.: 723 801 815</t>
  </si>
  <si>
    <t>Univerzitní 20,
301 00 Plzeň,
Provoz a služby - Provoz a opravy energetických zařízení,
místnost UI 112</t>
  </si>
  <si>
    <t>SKM - Jiří Fürbach,
Tel.: 724 743 227</t>
  </si>
  <si>
    <t>Máchova 16, 
301 00 Plzeň,
VŠ kolej</t>
  </si>
  <si>
    <t>DFEL - Bc. Martina Nováková,
Tel.: 37763 4011</t>
  </si>
  <si>
    <t>Univerzitní 26, 
301 00 Plzeň,
Fakulta elektrotechnická - Děkanát,
2NP - místnost EU 211</t>
  </si>
  <si>
    <t>SKM - Ilona Polívková,
Tel.: 725 549 941</t>
  </si>
  <si>
    <t>Máchova 14,
301 00 Plzeň,
VŠ kolej</t>
  </si>
  <si>
    <t>NE</t>
  </si>
  <si>
    <r>
      <t xml:space="preserve">Toner do tiskárny HP color laser Jet ProMFP M182n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</si>
  <si>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 toner. Výtěžnost 1 050 stran.</t>
  </si>
  <si>
    <r>
      <t>Toner do tiskárny HP color laser Jet ProMFP M182n -</t>
    </r>
    <r>
      <rPr>
        <b/>
        <sz val="11"/>
        <color theme="1"/>
        <rFont val="Calibri"/>
        <family val="2"/>
        <charset val="238"/>
        <scheme val="minor"/>
      </rPr>
      <t xml:space="preserve"> azurový</t>
    </r>
  </si>
  <si>
    <t>Originál toner. Výtěžnost 850 stran.</t>
  </si>
  <si>
    <r>
      <t xml:space="preserve">Toner do tiskárny HP color laser Jet ProMFP M182n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</si>
  <si>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Originální toner. Výtěžnost 1 600 stran.</t>
  </si>
  <si>
    <r>
      <t>Toner do kopírky TA 4006ci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</si>
  <si>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do tiskárny Brother DCP-L2552DN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</si>
  <si>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 toner. Výtěžnost 3 000 stran.</t>
  </si>
  <si>
    <t>Originální válec. Výtěžnost 12 000 stran.</t>
  </si>
  <si>
    <r>
      <t xml:space="preserve">Toner do tiskárny Brother DCP-L2512D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</si>
  <si>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5 000 stran.</t>
  </si>
  <si>
    <r>
      <t>Toner do tiskárny HP Laser Jet Pro MFP M227 fdw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</si>
</sst>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6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top" wrapText="1"/>
    </xf>
    <xf numFmtId="0" fontId="14" fillId="0" borderId="0" xfId="0" applyFont="1" applyAlignment="1">
      <alignment horizontal="left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18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5" fillId="0" borderId="0" xfId="0" applyFont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3" borderId="15" xfId="0" applyFont="1" applyFill="1" applyBorder="1" applyAlignment="1">
      <alignment horizontal="left" vertical="center" wrapText="1" indent="1"/>
    </xf>
    <xf numFmtId="0" fontId="0" fillId="4" borderId="13" xfId="0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 wrapText="1" indent="1"/>
    </xf>
    <xf numFmtId="0" fontId="3" fillId="3" borderId="9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left" vertical="center" wrapText="1" indent="1"/>
    </xf>
    <xf numFmtId="0" fontId="3" fillId="3" borderId="22" xfId="0" applyFont="1" applyFill="1" applyBorder="1" applyAlignment="1">
      <alignment horizontal="left" vertical="center" wrapText="1" indent="1"/>
    </xf>
    <xf numFmtId="0" fontId="3" fillId="3" borderId="24" xfId="0" applyFont="1" applyFill="1" applyBorder="1" applyAlignment="1">
      <alignment horizontal="left" vertical="center" wrapText="1" indent="1"/>
    </xf>
    <xf numFmtId="0" fontId="3" fillId="3" borderId="18" xfId="0" applyFont="1" applyFill="1" applyBorder="1" applyAlignment="1">
      <alignment horizontal="left" vertical="center" wrapText="1" indent="1"/>
    </xf>
    <xf numFmtId="0" fontId="3" fillId="3" borderId="15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left" vertical="center" wrapText="1" inden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2" fillId="0" borderId="0" xfId="0" applyFont="1" applyAlignment="1">
      <alignment horizontal="left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0" borderId="0" xfId="0" applyFont="1" applyAlignment="1">
      <alignment horizontal="justify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 applyProtection="1">
      <alignment horizontal="left" vertical="center" wrapText="1" indent="1"/>
      <protection locked="0"/>
    </xf>
    <xf numFmtId="0" fontId="15" fillId="5" borderId="9" xfId="0" applyFont="1" applyFill="1" applyBorder="1" applyAlignment="1" applyProtection="1">
      <alignment horizontal="left" vertical="center" wrapText="1" indent="1"/>
      <protection locked="0"/>
    </xf>
    <xf numFmtId="0" fontId="15" fillId="5" borderId="13" xfId="0" applyFont="1" applyFill="1" applyBorder="1" applyAlignment="1" applyProtection="1">
      <alignment horizontal="left" vertical="center" wrapText="1" indent="1"/>
      <protection locked="0"/>
    </xf>
    <xf numFmtId="0" fontId="15" fillId="5" borderId="22" xfId="0" applyFont="1" applyFill="1" applyBorder="1" applyAlignment="1" applyProtection="1">
      <alignment horizontal="left" vertical="center" wrapText="1" indent="1"/>
      <protection locked="0"/>
    </xf>
    <xf numFmtId="0" fontId="15" fillId="5" borderId="24" xfId="0" applyFont="1" applyFill="1" applyBorder="1" applyAlignment="1" applyProtection="1">
      <alignment horizontal="left" vertical="center" wrapText="1" indent="1"/>
      <protection locked="0"/>
    </xf>
    <xf numFmtId="0" fontId="15" fillId="5" borderId="18" xfId="0" applyFont="1" applyFill="1" applyBorder="1" applyAlignment="1" applyProtection="1">
      <alignment horizontal="left" vertical="center" wrapText="1" indent="1"/>
      <protection locked="0"/>
    </xf>
    <xf numFmtId="0" fontId="15" fillId="5" borderId="15" xfId="0" applyFont="1" applyFill="1" applyBorder="1" applyAlignment="1" applyProtection="1">
      <alignment horizontal="left" vertical="center" wrapText="1" indent="1"/>
      <protection locked="0"/>
    </xf>
    <xf numFmtId="164" fontId="15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5"/>
  <sheetViews>
    <sheetView tabSelected="1" zoomScaleNormal="100" workbookViewId="0">
      <selection activeCell="H17" sqref="H17:I1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85546875" style="1" customWidth="1"/>
    <col min="4" max="4" width="11.7109375" style="2" customWidth="1"/>
    <col min="5" max="5" width="11.28515625" style="3" customWidth="1"/>
    <col min="6" max="6" width="54.28515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1.85546875" customWidth="1"/>
    <col min="13" max="13" width="34.7109375" customWidth="1"/>
    <col min="14" max="14" width="25.7109375" style="1" customWidth="1"/>
    <col min="15" max="15" width="16.425781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10" t="s">
        <v>30</v>
      </c>
      <c r="C1" s="111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8" customHeight="1" x14ac:dyDescent="0.25">
      <c r="B3" s="13"/>
      <c r="C3" s="58" t="s">
        <v>0</v>
      </c>
      <c r="D3" s="12"/>
      <c r="E3" s="12"/>
      <c r="F3" s="12"/>
      <c r="G3" s="120"/>
      <c r="H3" s="120"/>
      <c r="I3" s="120"/>
      <c r="J3" s="120"/>
      <c r="K3" s="120"/>
      <c r="L3" s="120"/>
      <c r="M3" s="120"/>
      <c r="N3" s="120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28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108" t="s">
        <v>8</v>
      </c>
      <c r="S6" s="108" t="s">
        <v>9</v>
      </c>
      <c r="T6" s="35" t="s">
        <v>25</v>
      </c>
      <c r="U6" s="35" t="s">
        <v>26</v>
      </c>
    </row>
    <row r="7" spans="2:21" ht="41.25" customHeight="1" thickTop="1" x14ac:dyDescent="0.25">
      <c r="B7" s="50">
        <v>1</v>
      </c>
      <c r="C7" s="100" t="s">
        <v>43</v>
      </c>
      <c r="D7" s="51">
        <v>1</v>
      </c>
      <c r="E7" s="52" t="s">
        <v>31</v>
      </c>
      <c r="F7" s="100" t="s">
        <v>44</v>
      </c>
      <c r="G7" s="147"/>
      <c r="H7" s="53" t="str">
        <f t="shared" ref="H7:H15" si="0">IF(P7&gt;1999,"ANO","NE")</f>
        <v>NE</v>
      </c>
      <c r="I7" s="126" t="s">
        <v>27</v>
      </c>
      <c r="J7" s="129" t="s">
        <v>42</v>
      </c>
      <c r="K7" s="132"/>
      <c r="L7" s="140" t="s">
        <v>34</v>
      </c>
      <c r="M7" s="140" t="s">
        <v>35</v>
      </c>
      <c r="N7" s="141" t="s">
        <v>29</v>
      </c>
      <c r="O7" s="54">
        <f>D7*P7</f>
        <v>1200</v>
      </c>
      <c r="P7" s="55">
        <v>1200</v>
      </c>
      <c r="Q7" s="154"/>
      <c r="R7" s="56">
        <f>D7*Q7</f>
        <v>0</v>
      </c>
      <c r="S7" s="57" t="str">
        <f t="shared" ref="S7" si="1">IF(ISNUMBER(Q7), IF(Q7&gt;P7,"NEVYHOVUJE","VYHOVUJE")," ")</f>
        <v xml:space="preserve"> </v>
      </c>
      <c r="T7" s="135"/>
      <c r="U7" s="135" t="s">
        <v>10</v>
      </c>
    </row>
    <row r="8" spans="2:21" ht="41.25" customHeight="1" x14ac:dyDescent="0.25">
      <c r="B8" s="42">
        <v>2</v>
      </c>
      <c r="C8" s="101" t="s">
        <v>45</v>
      </c>
      <c r="D8" s="43">
        <v>1</v>
      </c>
      <c r="E8" s="44" t="s">
        <v>31</v>
      </c>
      <c r="F8" s="101" t="s">
        <v>46</v>
      </c>
      <c r="G8" s="148"/>
      <c r="H8" s="45" t="str">
        <f t="shared" si="0"/>
        <v>NE</v>
      </c>
      <c r="I8" s="127"/>
      <c r="J8" s="130"/>
      <c r="K8" s="133"/>
      <c r="L8" s="130"/>
      <c r="M8" s="130"/>
      <c r="N8" s="142"/>
      <c r="O8" s="46">
        <f t="shared" ref="O8:O15" si="2">D8*P8</f>
        <v>1200</v>
      </c>
      <c r="P8" s="47">
        <v>1200</v>
      </c>
      <c r="Q8" s="155"/>
      <c r="R8" s="48">
        <f t="shared" ref="R8" si="3">D8*Q8</f>
        <v>0</v>
      </c>
      <c r="S8" s="49" t="str">
        <f t="shared" ref="S8" si="4">IF(ISNUMBER(Q8), IF(Q8&gt;P8,"NEVYHOVUJE","VYHOVUJE")," ")</f>
        <v xml:space="preserve"> </v>
      </c>
      <c r="T8" s="136"/>
      <c r="U8" s="136"/>
    </row>
    <row r="9" spans="2:21" ht="41.25" customHeight="1" thickBot="1" x14ac:dyDescent="0.3">
      <c r="B9" s="59">
        <v>3</v>
      </c>
      <c r="C9" s="102" t="s">
        <v>47</v>
      </c>
      <c r="D9" s="60">
        <v>1</v>
      </c>
      <c r="E9" s="61" t="s">
        <v>31</v>
      </c>
      <c r="F9" s="102" t="s">
        <v>46</v>
      </c>
      <c r="G9" s="149"/>
      <c r="H9" s="72" t="str">
        <f t="shared" si="0"/>
        <v>NE</v>
      </c>
      <c r="I9" s="128"/>
      <c r="J9" s="131"/>
      <c r="K9" s="134"/>
      <c r="L9" s="131"/>
      <c r="M9" s="131"/>
      <c r="N9" s="143"/>
      <c r="O9" s="73">
        <f t="shared" si="2"/>
        <v>1200</v>
      </c>
      <c r="P9" s="62">
        <v>1200</v>
      </c>
      <c r="Q9" s="156"/>
      <c r="R9" s="74">
        <f t="shared" ref="R9" si="5">D9*Q9</f>
        <v>0</v>
      </c>
      <c r="S9" s="75" t="str">
        <f t="shared" ref="S9" si="6">IF(ISNUMBER(Q9), IF(Q9&gt;P9,"NEVYHOVUJE","VYHOVUJE")," ")</f>
        <v xml:space="preserve"> </v>
      </c>
      <c r="T9" s="136"/>
      <c r="U9" s="136"/>
    </row>
    <row r="10" spans="2:21" ht="41.25" customHeight="1" x14ac:dyDescent="0.25">
      <c r="B10" s="84">
        <v>4</v>
      </c>
      <c r="C10" s="103" t="s">
        <v>49</v>
      </c>
      <c r="D10" s="85">
        <v>3</v>
      </c>
      <c r="E10" s="86" t="s">
        <v>31</v>
      </c>
      <c r="F10" s="103" t="s">
        <v>48</v>
      </c>
      <c r="G10" s="150"/>
      <c r="H10" s="87" t="str">
        <f t="shared" si="0"/>
        <v>NE</v>
      </c>
      <c r="I10" s="121" t="s">
        <v>27</v>
      </c>
      <c r="J10" s="121" t="s">
        <v>42</v>
      </c>
      <c r="K10" s="123"/>
      <c r="L10" s="121" t="s">
        <v>38</v>
      </c>
      <c r="M10" s="121" t="s">
        <v>39</v>
      </c>
      <c r="N10" s="144" t="s">
        <v>29</v>
      </c>
      <c r="O10" s="88">
        <f t="shared" si="2"/>
        <v>5400</v>
      </c>
      <c r="P10" s="89">
        <v>1800</v>
      </c>
      <c r="Q10" s="157"/>
      <c r="R10" s="90">
        <f t="shared" ref="R10" si="7">D10*Q10</f>
        <v>0</v>
      </c>
      <c r="S10" s="91" t="str">
        <f t="shared" ref="S10" si="8">IF(ISNUMBER(Q10), IF(Q10&gt;P10,"NEVYHOVUJE","VYHOVUJE")," ")</f>
        <v xml:space="preserve"> </v>
      </c>
      <c r="T10" s="137"/>
      <c r="U10" s="137" t="s">
        <v>10</v>
      </c>
    </row>
    <row r="11" spans="2:21" ht="41.25" customHeight="1" thickBot="1" x14ac:dyDescent="0.3">
      <c r="B11" s="92">
        <v>5</v>
      </c>
      <c r="C11" s="109" t="s">
        <v>55</v>
      </c>
      <c r="D11" s="93">
        <v>2</v>
      </c>
      <c r="E11" s="94" t="s">
        <v>31</v>
      </c>
      <c r="F11" s="104" t="s">
        <v>48</v>
      </c>
      <c r="G11" s="151"/>
      <c r="H11" s="95" t="str">
        <f t="shared" si="0"/>
        <v>NE</v>
      </c>
      <c r="I11" s="125"/>
      <c r="J11" s="125"/>
      <c r="K11" s="134"/>
      <c r="L11" s="128"/>
      <c r="M11" s="128"/>
      <c r="N11" s="143"/>
      <c r="O11" s="96">
        <f t="shared" si="2"/>
        <v>3400</v>
      </c>
      <c r="P11" s="97">
        <v>1700</v>
      </c>
      <c r="Q11" s="158"/>
      <c r="R11" s="98">
        <f t="shared" ref="R11:R12" si="9">D11*Q11</f>
        <v>0</v>
      </c>
      <c r="S11" s="99" t="str">
        <f t="shared" ref="S11" si="10">IF(ISNUMBER(Q11), IF(Q11&gt;P11,"NEVYHOVUJE","VYHOVUJE")," ")</f>
        <v xml:space="preserve"> </v>
      </c>
      <c r="T11" s="138"/>
      <c r="U11" s="138"/>
    </row>
    <row r="12" spans="2:21" ht="41.25" customHeight="1" thickBot="1" x14ac:dyDescent="0.3">
      <c r="B12" s="84">
        <v>6</v>
      </c>
      <c r="C12" s="103" t="s">
        <v>50</v>
      </c>
      <c r="D12" s="85">
        <v>3</v>
      </c>
      <c r="E12" s="86" t="s">
        <v>31</v>
      </c>
      <c r="F12" s="103" t="s">
        <v>51</v>
      </c>
      <c r="G12" s="150"/>
      <c r="H12" s="87" t="str">
        <f t="shared" si="0"/>
        <v>NE</v>
      </c>
      <c r="I12" s="121" t="s">
        <v>27</v>
      </c>
      <c r="J12" s="121" t="s">
        <v>42</v>
      </c>
      <c r="K12" s="123"/>
      <c r="L12" s="121" t="s">
        <v>36</v>
      </c>
      <c r="M12" s="121" t="s">
        <v>37</v>
      </c>
      <c r="N12" s="144" t="s">
        <v>29</v>
      </c>
      <c r="O12" s="88">
        <f t="shared" si="2"/>
        <v>5457</v>
      </c>
      <c r="P12" s="89">
        <v>1819</v>
      </c>
      <c r="Q12" s="157"/>
      <c r="R12" s="98">
        <f t="shared" si="9"/>
        <v>0</v>
      </c>
      <c r="S12" s="91" t="str">
        <f t="shared" ref="S12:S15" si="11">IF(ISNUMBER(Q12), IF(Q12&gt;P12,"NEVYHOVUJE","VYHOVUJE")," ")</f>
        <v xml:space="preserve"> </v>
      </c>
      <c r="T12" s="137"/>
      <c r="U12" s="137" t="s">
        <v>10</v>
      </c>
    </row>
    <row r="13" spans="2:21" ht="41.25" customHeight="1" thickBot="1" x14ac:dyDescent="0.3">
      <c r="B13" s="92">
        <v>7</v>
      </c>
      <c r="C13" s="104" t="s">
        <v>32</v>
      </c>
      <c r="D13" s="93">
        <v>1</v>
      </c>
      <c r="E13" s="94" t="s">
        <v>31</v>
      </c>
      <c r="F13" s="104" t="s">
        <v>52</v>
      </c>
      <c r="G13" s="151"/>
      <c r="H13" s="95" t="str">
        <f t="shared" si="0"/>
        <v>NE</v>
      </c>
      <c r="I13" s="125"/>
      <c r="J13" s="125"/>
      <c r="K13" s="134"/>
      <c r="L13" s="125"/>
      <c r="M13" s="128"/>
      <c r="N13" s="143"/>
      <c r="O13" s="96">
        <f t="shared" si="2"/>
        <v>1937</v>
      </c>
      <c r="P13" s="97">
        <v>1937</v>
      </c>
      <c r="Q13" s="158"/>
      <c r="R13" s="98">
        <f t="shared" ref="R12:R15" si="12">D13*Q13</f>
        <v>0</v>
      </c>
      <c r="S13" s="99" t="str">
        <f t="shared" si="11"/>
        <v xml:space="preserve"> </v>
      </c>
      <c r="T13" s="138"/>
      <c r="U13" s="138"/>
    </row>
    <row r="14" spans="2:21" ht="41.25" customHeight="1" x14ac:dyDescent="0.25">
      <c r="B14" s="76">
        <v>8</v>
      </c>
      <c r="C14" s="105" t="s">
        <v>53</v>
      </c>
      <c r="D14" s="77">
        <v>3</v>
      </c>
      <c r="E14" s="78" t="s">
        <v>31</v>
      </c>
      <c r="F14" s="105" t="s">
        <v>54</v>
      </c>
      <c r="G14" s="152"/>
      <c r="H14" s="79" t="str">
        <f t="shared" si="0"/>
        <v>NE</v>
      </c>
      <c r="I14" s="121" t="s">
        <v>27</v>
      </c>
      <c r="J14" s="121" t="s">
        <v>42</v>
      </c>
      <c r="K14" s="123"/>
      <c r="L14" s="121" t="s">
        <v>40</v>
      </c>
      <c r="M14" s="121" t="s">
        <v>41</v>
      </c>
      <c r="N14" s="144" t="s">
        <v>29</v>
      </c>
      <c r="O14" s="80">
        <f t="shared" si="2"/>
        <v>5457</v>
      </c>
      <c r="P14" s="81">
        <v>1819</v>
      </c>
      <c r="Q14" s="159"/>
      <c r="R14" s="82">
        <f t="shared" si="12"/>
        <v>0</v>
      </c>
      <c r="S14" s="83" t="str">
        <f t="shared" si="11"/>
        <v xml:space="preserve"> </v>
      </c>
      <c r="T14" s="136"/>
      <c r="U14" s="136" t="s">
        <v>10</v>
      </c>
    </row>
    <row r="15" spans="2:21" ht="41.25" customHeight="1" thickBot="1" x14ac:dyDescent="0.3">
      <c r="B15" s="63">
        <v>9</v>
      </c>
      <c r="C15" s="71" t="s">
        <v>33</v>
      </c>
      <c r="D15" s="64">
        <v>3</v>
      </c>
      <c r="E15" s="65" t="s">
        <v>31</v>
      </c>
      <c r="F15" s="106" t="s">
        <v>52</v>
      </c>
      <c r="G15" s="153"/>
      <c r="H15" s="66" t="str">
        <f t="shared" si="0"/>
        <v>NE</v>
      </c>
      <c r="I15" s="122"/>
      <c r="J15" s="122"/>
      <c r="K15" s="124"/>
      <c r="L15" s="122"/>
      <c r="M15" s="145"/>
      <c r="N15" s="146"/>
      <c r="O15" s="67">
        <f t="shared" si="2"/>
        <v>5595</v>
      </c>
      <c r="P15" s="68">
        <v>1865</v>
      </c>
      <c r="Q15" s="160"/>
      <c r="R15" s="69">
        <f t="shared" si="12"/>
        <v>0</v>
      </c>
      <c r="S15" s="70" t="str">
        <f t="shared" si="11"/>
        <v xml:space="preserve"> </v>
      </c>
      <c r="T15" s="139"/>
      <c r="U15" s="139"/>
    </row>
    <row r="16" spans="2:21" ht="16.5" thickTop="1" thickBot="1" x14ac:dyDescent="0.3">
      <c r="C16"/>
      <c r="D16"/>
      <c r="E16"/>
      <c r="F16"/>
      <c r="G16"/>
      <c r="H16"/>
      <c r="I16"/>
      <c r="J16"/>
      <c r="N16"/>
      <c r="O16"/>
      <c r="R16" s="41"/>
    </row>
    <row r="17" spans="2:21" ht="60.75" customHeight="1" thickTop="1" thickBot="1" x14ac:dyDescent="0.3">
      <c r="B17" s="116" t="s">
        <v>14</v>
      </c>
      <c r="C17" s="116"/>
      <c r="D17" s="116"/>
      <c r="E17" s="116"/>
      <c r="F17" s="116"/>
      <c r="G17" s="116"/>
      <c r="H17" s="107"/>
      <c r="I17" s="25"/>
      <c r="J17" s="25"/>
      <c r="K17" s="25"/>
      <c r="L17" s="11"/>
      <c r="M17" s="11"/>
      <c r="N17" s="26"/>
      <c r="O17" s="26"/>
      <c r="P17" s="27" t="s">
        <v>11</v>
      </c>
      <c r="Q17" s="117" t="s">
        <v>12</v>
      </c>
      <c r="R17" s="118"/>
      <c r="S17" s="119"/>
      <c r="T17" s="20"/>
      <c r="U17" s="28"/>
    </row>
    <row r="18" spans="2:21" ht="33.75" customHeight="1" thickTop="1" thickBot="1" x14ac:dyDescent="0.3">
      <c r="B18" s="112" t="s">
        <v>15</v>
      </c>
      <c r="C18" s="112"/>
      <c r="D18" s="112"/>
      <c r="E18" s="112"/>
      <c r="F18" s="112"/>
      <c r="G18" s="112"/>
      <c r="H18" s="34"/>
      <c r="I18" s="29"/>
      <c r="L18" s="9"/>
      <c r="M18" s="9"/>
      <c r="N18" s="30"/>
      <c r="O18" s="30"/>
      <c r="P18" s="31">
        <f>SUM(O7:O15)</f>
        <v>30846</v>
      </c>
      <c r="Q18" s="113">
        <f>SUM(R7:R15)</f>
        <v>0</v>
      </c>
      <c r="R18" s="114"/>
      <c r="S18" s="115"/>
    </row>
    <row r="19" spans="2:21" ht="14.25" customHeight="1" thickTop="1" x14ac:dyDescent="0.25"/>
    <row r="20" spans="2:21" ht="14.25" customHeight="1" x14ac:dyDescent="0.25">
      <c r="B20" s="37"/>
    </row>
    <row r="21" spans="2:21" ht="14.25" customHeight="1" x14ac:dyDescent="0.25">
      <c r="B21" s="38"/>
      <c r="C21" s="37"/>
    </row>
    <row r="22" spans="2:21" ht="14.25" customHeight="1" x14ac:dyDescent="0.25"/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</sheetData>
  <sheetProtection algorithmName="SHA-512" hashValue="Igt1ZFFPZNk4Zu/8sFEgoCk49Fzd8ZPZAVA3oL3O7MgalbUovBHDiJfcGRqHPp6jIaepfgnPnUX7ZFFPm4ZPcw==" saltValue="HtElYsNWmiVf4R4UNFOvdA==" spinCount="100000" sheet="1" objects="1" scenarios="1"/>
  <mergeCells count="38">
    <mergeCell ref="K10:K11"/>
    <mergeCell ref="K12:K13"/>
    <mergeCell ref="T14:T15"/>
    <mergeCell ref="T12:T13"/>
    <mergeCell ref="T10:T11"/>
    <mergeCell ref="L14:L15"/>
    <mergeCell ref="M14:M15"/>
    <mergeCell ref="N14:N15"/>
    <mergeCell ref="T7:T9"/>
    <mergeCell ref="L7:L9"/>
    <mergeCell ref="M7:M9"/>
    <mergeCell ref="N7:N9"/>
    <mergeCell ref="L12:L13"/>
    <mergeCell ref="M12:M13"/>
    <mergeCell ref="N12:N13"/>
    <mergeCell ref="L10:L11"/>
    <mergeCell ref="M10:M11"/>
    <mergeCell ref="N10:N11"/>
    <mergeCell ref="U12:U13"/>
    <mergeCell ref="U14:U15"/>
    <mergeCell ref="U7:U9"/>
    <mergeCell ref="U10:U11"/>
    <mergeCell ref="B1:C1"/>
    <mergeCell ref="B18:G18"/>
    <mergeCell ref="Q18:S18"/>
    <mergeCell ref="B17:G17"/>
    <mergeCell ref="Q17:S17"/>
    <mergeCell ref="G3:N3"/>
    <mergeCell ref="I14:I15"/>
    <mergeCell ref="J14:J15"/>
    <mergeCell ref="K14:K15"/>
    <mergeCell ref="I12:I13"/>
    <mergeCell ref="J12:J13"/>
    <mergeCell ref="I10:I11"/>
    <mergeCell ref="I7:I9"/>
    <mergeCell ref="J7:J9"/>
    <mergeCell ref="J10:J11"/>
    <mergeCell ref="K7:K9"/>
  </mergeCells>
  <conditionalFormatting sqref="B7:B15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5">
    <cfRule type="containsBlanks" dxfId="9" priority="2">
      <formula>LEN(TRIM(D7))=0</formula>
    </cfRule>
  </conditionalFormatting>
  <conditionalFormatting sqref="G7:G15 Q7:Q15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5">
    <cfRule type="notContainsBlanks" dxfId="5" priority="29">
      <formula>LEN(TRIM(G7))&gt;0</formula>
    </cfRule>
  </conditionalFormatting>
  <conditionalFormatting sqref="H7:H15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5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5" xr:uid="{00000000-0002-0000-0000-000001000000}">
      <formula1>"ANO,NE"</formula1>
    </dataValidation>
    <dataValidation type="list" showInputMessage="1" showErrorMessage="1" sqref="E7:E15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2023-09-07T08:48:20Z</cp:lastPrinted>
  <dcterms:created xsi:type="dcterms:W3CDTF">2014-03-05T12:43:32Z</dcterms:created>
  <dcterms:modified xsi:type="dcterms:W3CDTF">2024-04-22T10:49:54Z</dcterms:modified>
</cp:coreProperties>
</file>